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'1кв'!$A$1:$E$54</definedName>
    <definedName name="_xlnm.Print_Area" localSheetId="1">'2кв'!$A$1:$E$53</definedName>
    <definedName name="_xlnm.Print_Area" localSheetId="2">'3кв'!$A$1:$E$53</definedName>
    <definedName name="_xlnm.Print_Area" localSheetId="3">'4кв'!$A$1:$E$54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C29" i="26" l="1"/>
  <c r="C28" i="26"/>
  <c r="C27" i="26"/>
  <c r="C24" i="26"/>
  <c r="C22" i="26"/>
  <c r="D22" i="26" s="1"/>
  <c r="C23" i="26"/>
  <c r="C17" i="26"/>
  <c r="C18" i="26"/>
  <c r="C19" i="26"/>
  <c r="C20" i="26"/>
  <c r="C21" i="26"/>
  <c r="C16" i="26"/>
  <c r="C13" i="26"/>
  <c r="C12" i="26"/>
  <c r="C6" i="26"/>
  <c r="B49" i="29"/>
  <c r="E33" i="29"/>
  <c r="E31" i="29"/>
  <c r="E30" i="29"/>
  <c r="F20" i="29"/>
  <c r="E22" i="29" s="1"/>
  <c r="E23" i="29" l="1"/>
  <c r="B53" i="29" s="1"/>
  <c r="B54" i="29" s="1"/>
  <c r="E32" i="28"/>
  <c r="F20" i="28" l="1"/>
  <c r="B48" i="28" l="1"/>
  <c r="B51" i="28"/>
  <c r="E22" i="28"/>
  <c r="E23" i="28" l="1"/>
  <c r="B52" i="28" s="1"/>
  <c r="B53" i="28" s="1"/>
  <c r="B48" i="27"/>
  <c r="E28" i="27"/>
  <c r="E30" i="27"/>
  <c r="B51" i="27"/>
  <c r="F20" i="27"/>
  <c r="E22" i="27" s="1"/>
  <c r="E23" i="27" l="1"/>
  <c r="E32" i="27" s="1"/>
  <c r="B52" i="27" s="1"/>
  <c r="B53" i="27" s="1"/>
  <c r="E30" i="25"/>
  <c r="C14" i="26" l="1"/>
  <c r="B52" i="25"/>
  <c r="C37" i="26"/>
  <c r="C25" i="26"/>
  <c r="F20" i="25"/>
  <c r="E23" i="25" s="1"/>
  <c r="E22" i="25" l="1"/>
  <c r="E33" i="25" s="1"/>
  <c r="C31" i="26" l="1"/>
  <c r="C32" i="26" s="1"/>
  <c r="B53" i="25"/>
  <c r="B54" i="25" l="1"/>
</calcChain>
</file>

<file path=xl/sharedStrings.xml><?xml version="1.0" encoding="utf-8"?>
<sst xmlns="http://schemas.openxmlformats.org/spreadsheetml/2006/main" count="336" uniqueCount="119">
  <si>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</si>
  <si>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</si>
  <si>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</si>
  <si>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</si>
  <si>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</si>
  <si>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</si>
  <si>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</si>
  <si>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</si>
  <si>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</si>
  <si>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</si>
  <si>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</si>
  <si>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</si>
  <si>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</si>
  <si>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</si>
  <si>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</si>
  <si>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</si>
  <si>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</si>
  <si>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</si>
  <si>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</si>
  <si>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</si>
  <si>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</si>
  <si>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</si>
  <si>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</si>
  <si>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</si>
  <si>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</si>
  <si>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</si>
  <si>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</si>
  <si>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</si>
  <si>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</si>
  <si>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</si>
  <si>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</si>
  <si>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</si>
  <si>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</si>
  <si>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</si>
  <si>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</si>
  <si>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</si>
  <si>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</si>
  <si>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в т.ч. Оплачено + не жилые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</si>
  <si>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</si>
  <si>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</si>
  <si>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</si>
  <si>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</si>
  <si>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ч/ч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</si>
  <si>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</si>
  <si>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</si>
  <si>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</si>
  <si>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</si>
  <si>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</si>
  <si>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</si>
  <si>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</si>
  <si>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</si>
  <si>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</si>
  <si>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Sдома=2432,9+215,2 (не жилые)=2648,1м2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</si>
  <si>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</si>
  <si>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</si>
  <si>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</si>
  <si>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</si>
  <si>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</si>
  <si>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</si>
  <si>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</si>
  <si>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</si>
  <si>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</si>
  <si>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</si>
  <si>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</si>
  <si>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</si>
  <si>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</si>
  <si>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</si>
  <si>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</si>
  <si>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</si>
  <si>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</si>
  <si>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</si>
  <si>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17</t>
  </si>
  <si>
    <t>Полив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</si>
  <si>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</si>
  <si>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</si>
  <si>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</si>
  <si>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</si>
  <si>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деревьев, уборка веток (кв.19)</t>
  </si>
  <si>
    <t>март</t>
  </si>
  <si>
    <t>Предъявлено населению 210189,13</t>
  </si>
  <si>
    <t xml:space="preserve">Оборудование инвентарем укрытия в подвале (по калькуляции) </t>
  </si>
  <si>
    <t xml:space="preserve">           2. Всего за период с "01" 01  2024 г. по "31" 03 2024 г. выполнено работ (оказано услуг) на общую сумму двести две тысячи восемьсот тридцать девять рублей 63 копейки.</t>
  </si>
  <si>
    <t>за 2 квартал 2024 года</t>
  </si>
  <si>
    <t>30.06.2024 г.</t>
  </si>
  <si>
    <t>2 квартал</t>
  </si>
  <si>
    <t>Ямочный ремонт асфальта на дворовой территории (кв.19)</t>
  </si>
  <si>
    <t>май</t>
  </si>
  <si>
    <t>Предъявлено населению 209085,42</t>
  </si>
  <si>
    <t xml:space="preserve">           2. Всего за период с "01" 04  2024 г. по "30" 06 2024 г. выполнено работ (оказано услуг) на общую сумму двести девять тысяч сто пятьдесят восемь рублей 71 копейка.</t>
  </si>
  <si>
    <t>за 3 квартал 2024 года</t>
  </si>
  <si>
    <t>30.09.2024 г.</t>
  </si>
  <si>
    <t>3 квартал</t>
  </si>
  <si>
    <t>S дома = 2432,9+215,2 (не жилые) = 2648,1м2</t>
  </si>
  <si>
    <t>Ремонт цоколя (смета)</t>
  </si>
  <si>
    <t>август</t>
  </si>
  <si>
    <t xml:space="preserve">           2. Всего за период с "01" 07 2024 г. по "30" 09 2024 г. выполнено работ (оказано услуг) на общую сумму двести тридцать девять тысяч двести тридцать два рубля 40 копеек.</t>
  </si>
  <si>
    <t>Предъявлено населению 247862,59</t>
  </si>
  <si>
    <t>за 4 квартал 2024 года</t>
  </si>
  <si>
    <t>4 квартал</t>
  </si>
  <si>
    <t>Ремонт забора на детской площадке</t>
  </si>
  <si>
    <t>Частичный ремонт мягкой кровли (кв.19)</t>
  </si>
  <si>
    <t>октябрь</t>
  </si>
  <si>
    <t>ноябрь</t>
  </si>
  <si>
    <t xml:space="preserve">           2. Всего за период с "01" 10 2024 г. по "31" 12 2024 г. выполнено работ (оказано услуг) на общую сумму двести девятнадцать  тысяч семьсот шестьдесят пять рублей 40 копеек.</t>
  </si>
  <si>
    <t>Предъявлено населению 235713,41</t>
  </si>
  <si>
    <t>НА ЛИЦЕВОМ СЧЕТЕ  ЗА  период  с 01.01.2024 г. по 31.12.2024 г.</t>
  </si>
  <si>
    <t>Начислено всего 902850,55</t>
  </si>
  <si>
    <t>* водоотведение на СОИ- 38061,59</t>
  </si>
  <si>
    <t>* холодная вода на СОИ - 24792,11</t>
  </si>
  <si>
    <t>* электроэнергия на СОИ- 14743,17</t>
  </si>
  <si>
    <t>Непредвиденные работы 11,5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</si>
  <si>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</si>
  <si>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Оборудование инвентарем укрытия в подвале (по калькуляции) </t>
  </si>
  <si>
    <t xml:space="preserve">   * Ремонт цоколя (смета)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</si>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</sst>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1" xfId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13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164" fontId="3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3" fillId="3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0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4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right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43" fontId="22" fillId="0" borderId="0" xfId="0" applyNumberFormat="1" applyFont="1"/>
    <xf numFmtId="0" fontId="3" fillId="0" borderId="5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19" fillId="0" borderId="4" xfId="0" applyFont="1" applyBorder="1"/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43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2.2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73</v>
      </c>
      <c r="B3" s="94"/>
      <c r="C3" s="94"/>
      <c r="D3" s="94"/>
      <c r="E3" s="94"/>
    </row>
    <row r="4" spans="1:5" s="1" customFormat="1" ht="15.6" customHeight="1" x14ac:dyDescent="0.25">
      <c r="A4" s="24" t="s">
        <v>13</v>
      </c>
      <c r="B4" s="4"/>
      <c r="C4" s="4"/>
      <c r="D4" s="53"/>
      <c r="E4" s="35" t="s">
        <v>74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5" t="s">
        <v>24</v>
      </c>
      <c r="B7" s="95"/>
      <c r="C7" s="95"/>
      <c r="D7" s="95"/>
      <c r="E7" s="95"/>
    </row>
    <row r="8" spans="1:5" x14ac:dyDescent="0.25">
      <c r="A8" s="87" t="s">
        <v>1</v>
      </c>
      <c r="B8" s="87"/>
      <c r="C8" s="87"/>
      <c r="D8" s="87"/>
      <c r="E8" s="87"/>
    </row>
    <row r="9" spans="1:5" x14ac:dyDescent="0.25">
      <c r="A9" s="82" t="s">
        <v>25</v>
      </c>
      <c r="B9" s="82"/>
      <c r="C9" s="82"/>
      <c r="D9" s="82"/>
      <c r="E9" s="82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" customHeight="1" x14ac:dyDescent="0.25">
      <c r="A11" s="82" t="s">
        <v>26</v>
      </c>
      <c r="B11" s="82"/>
      <c r="C11" s="82"/>
      <c r="D11" s="82"/>
      <c r="E11" s="82"/>
    </row>
    <row r="12" spans="1:5" ht="18.75" customHeight="1" x14ac:dyDescent="0.25">
      <c r="A12" s="87" t="s">
        <v>15</v>
      </c>
      <c r="B12" s="90"/>
      <c r="C12" s="90"/>
      <c r="D12" s="90"/>
      <c r="E12" s="90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7" t="s">
        <v>2</v>
      </c>
      <c r="B14" s="90"/>
      <c r="C14" s="90"/>
      <c r="D14" s="90"/>
      <c r="E14" s="90"/>
    </row>
    <row r="15" spans="1:5" ht="18.75" customHeight="1" x14ac:dyDescent="0.25">
      <c r="A15" s="82" t="s">
        <v>50</v>
      </c>
      <c r="B15" s="82"/>
      <c r="C15" s="82"/>
      <c r="D15" s="82"/>
      <c r="E15" s="82"/>
    </row>
    <row r="16" spans="1:5" ht="15.75" customHeight="1" x14ac:dyDescent="0.25">
      <c r="A16" s="87" t="s">
        <v>16</v>
      </c>
      <c r="B16" s="90"/>
      <c r="C16" s="90"/>
      <c r="D16" s="90"/>
      <c r="E16" s="90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66.75" customHeight="1" x14ac:dyDescent="0.25">
      <c r="A18" s="82" t="s">
        <v>27</v>
      </c>
      <c r="B18" s="82"/>
      <c r="C18" s="82"/>
      <c r="D18" s="82"/>
      <c r="E18" s="82"/>
    </row>
    <row r="19" spans="1:10" ht="36" customHeight="1" x14ac:dyDescent="0.25">
      <c r="A19" s="80" t="s">
        <v>28</v>
      </c>
      <c r="B19" s="80"/>
      <c r="C19" s="80"/>
      <c r="D19" s="80"/>
      <c r="E19" s="80"/>
    </row>
    <row r="20" spans="1:10" x14ac:dyDescent="0.25">
      <c r="A20" s="80"/>
      <c r="B20" s="80"/>
      <c r="C20" s="80"/>
      <c r="D20" s="80"/>
      <c r="E20" s="80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16.489999999999998</v>
      </c>
      <c r="E22" s="8">
        <f>D22*F20*G20</f>
        <v>131021.295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6.06</v>
      </c>
      <c r="E23" s="8">
        <f>D23*F20*G20</f>
        <v>48149.729999999996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30</v>
      </c>
      <c r="C25" s="3" t="s">
        <v>31</v>
      </c>
      <c r="D25" s="3"/>
      <c r="E25" s="25">
        <v>1752.78</v>
      </c>
      <c r="G25" s="18"/>
      <c r="H25" s="18"/>
      <c r="J25" s="18"/>
    </row>
    <row r="26" spans="1:10" x14ac:dyDescent="0.25">
      <c r="A26" s="7" t="s">
        <v>48</v>
      </c>
      <c r="B26" s="9" t="s">
        <v>30</v>
      </c>
      <c r="C26" s="3" t="s">
        <v>31</v>
      </c>
      <c r="D26" s="3"/>
      <c r="E26" s="25">
        <v>3225.25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30</v>
      </c>
      <c r="C27" s="3" t="s">
        <v>31</v>
      </c>
      <c r="D27" s="3"/>
      <c r="E27" s="29">
        <v>2744.08</v>
      </c>
      <c r="G27" s="18"/>
      <c r="H27" s="18"/>
      <c r="J27" s="18"/>
    </row>
    <row r="28" spans="1:10" x14ac:dyDescent="0.25">
      <c r="A28" s="7" t="s">
        <v>34</v>
      </c>
      <c r="B28" s="9" t="s">
        <v>30</v>
      </c>
      <c r="C28" s="3" t="s">
        <v>31</v>
      </c>
      <c r="D28" s="3"/>
      <c r="E28" s="8">
        <v>587.61</v>
      </c>
      <c r="G28" s="18"/>
      <c r="H28" s="18"/>
      <c r="J28" s="18"/>
    </row>
    <row r="29" spans="1:10" s="60" customFormat="1" ht="60" x14ac:dyDescent="0.25">
      <c r="A29" s="56" t="s">
        <v>75</v>
      </c>
      <c r="B29" s="57" t="s">
        <v>76</v>
      </c>
      <c r="C29" s="58" t="s">
        <v>31</v>
      </c>
      <c r="D29" s="58"/>
      <c r="E29" s="59">
        <v>1403</v>
      </c>
    </row>
    <row r="30" spans="1:10" ht="30" x14ac:dyDescent="0.25">
      <c r="A30" s="21" t="s">
        <v>77</v>
      </c>
      <c r="B30" s="9" t="s">
        <v>78</v>
      </c>
      <c r="C30" s="3" t="s">
        <v>42</v>
      </c>
      <c r="D30" s="3">
        <v>5.6</v>
      </c>
      <c r="E30" s="8">
        <f>D30*260.07</f>
        <v>1456.3919999999998</v>
      </c>
      <c r="G30" s="18"/>
      <c r="H30" s="18"/>
      <c r="J30" s="18"/>
    </row>
    <row r="31" spans="1:10" ht="30.75" customHeight="1" x14ac:dyDescent="0.25">
      <c r="A31" s="21" t="s">
        <v>80</v>
      </c>
      <c r="B31" s="9" t="s">
        <v>78</v>
      </c>
      <c r="C31" s="3" t="s">
        <v>31</v>
      </c>
      <c r="D31" s="3"/>
      <c r="E31" s="8">
        <v>12499.49</v>
      </c>
      <c r="G31" s="18"/>
      <c r="H31" s="18"/>
      <c r="J31" s="18"/>
    </row>
    <row r="32" spans="1:10" x14ac:dyDescent="0.25">
      <c r="A32" s="61"/>
      <c r="B32" s="9"/>
      <c r="C32" s="3"/>
      <c r="D32" s="31"/>
      <c r="E32" s="8"/>
      <c r="G32" s="18"/>
      <c r="H32" s="18"/>
      <c r="J32" s="18"/>
    </row>
    <row r="33" spans="1:8" s="13" customFormat="1" ht="14.25" x14ac:dyDescent="0.2">
      <c r="A33" s="30" t="s">
        <v>29</v>
      </c>
      <c r="B33" s="10"/>
      <c r="C33" s="11"/>
      <c r="D33" s="27"/>
      <c r="E33" s="12">
        <f>SUM(E22:E32)</f>
        <v>202839.62699999995</v>
      </c>
    </row>
    <row r="35" spans="1:8" ht="33" customHeight="1" x14ac:dyDescent="0.25">
      <c r="A35" s="81" t="s">
        <v>81</v>
      </c>
      <c r="B35" s="81"/>
      <c r="C35" s="81"/>
      <c r="D35" s="81"/>
      <c r="E35" s="81"/>
    </row>
    <row r="36" spans="1:8" ht="30.6" customHeight="1" x14ac:dyDescent="0.25">
      <c r="A36" s="82" t="s">
        <v>21</v>
      </c>
      <c r="B36" s="82"/>
      <c r="C36" s="82"/>
      <c r="D36" s="82"/>
      <c r="E36" s="82"/>
    </row>
    <row r="37" spans="1:8" x14ac:dyDescent="0.25">
      <c r="A37" s="82" t="s">
        <v>20</v>
      </c>
      <c r="B37" s="82"/>
      <c r="C37" s="82"/>
      <c r="D37" s="82"/>
      <c r="E37" s="82"/>
      <c r="F37" s="13"/>
      <c r="G37" s="13"/>
      <c r="H37" s="14"/>
    </row>
    <row r="38" spans="1:8" x14ac:dyDescent="0.25">
      <c r="A38" s="82" t="s">
        <v>33</v>
      </c>
      <c r="B38" s="82"/>
      <c r="C38" s="82"/>
      <c r="D38" s="82"/>
      <c r="E38" s="82"/>
    </row>
    <row r="39" spans="1:8" x14ac:dyDescent="0.25">
      <c r="A39" s="82" t="s">
        <v>18</v>
      </c>
      <c r="B39" s="82"/>
      <c r="C39" s="82"/>
      <c r="D39" s="82"/>
      <c r="E39" s="82"/>
    </row>
    <row r="40" spans="1:8" x14ac:dyDescent="0.25">
      <c r="A40" s="83" t="s">
        <v>5</v>
      </c>
      <c r="B40" s="83"/>
      <c r="C40" s="83"/>
      <c r="D40" s="83"/>
      <c r="E40" s="83"/>
    </row>
    <row r="41" spans="1:8" x14ac:dyDescent="0.25">
      <c r="A41" s="82" t="s">
        <v>18</v>
      </c>
      <c r="B41" s="82"/>
      <c r="C41" s="82"/>
      <c r="D41" s="82"/>
      <c r="E41" s="82"/>
    </row>
    <row r="42" spans="1:8" x14ac:dyDescent="0.25">
      <c r="A42" s="84" t="s">
        <v>51</v>
      </c>
      <c r="B42" s="84"/>
      <c r="C42" s="84"/>
      <c r="D42" s="84"/>
      <c r="E42" s="5"/>
    </row>
    <row r="43" spans="1:8" x14ac:dyDescent="0.25">
      <c r="B43" s="85" t="s">
        <v>19</v>
      </c>
      <c r="C43" s="85"/>
      <c r="D43" s="85"/>
      <c r="E43" s="6" t="s">
        <v>6</v>
      </c>
    </row>
    <row r="44" spans="1:8" x14ac:dyDescent="0.25">
      <c r="A44" s="33"/>
      <c r="B44" s="33"/>
      <c r="C44" s="33"/>
      <c r="D44" s="33"/>
      <c r="E44" s="33"/>
    </row>
    <row r="45" spans="1:8" x14ac:dyDescent="0.25">
      <c r="A45" s="86" t="s">
        <v>32</v>
      </c>
      <c r="B45" s="86"/>
      <c r="C45" s="86"/>
      <c r="D45" s="86"/>
      <c r="E45" s="5"/>
    </row>
    <row r="46" spans="1:8" x14ac:dyDescent="0.25">
      <c r="B46" s="79" t="s">
        <v>19</v>
      </c>
      <c r="C46" s="79"/>
      <c r="D46" s="79"/>
      <c r="E46" s="6" t="s">
        <v>6</v>
      </c>
    </row>
    <row r="47" spans="1:8" x14ac:dyDescent="0.25">
      <c r="A47" s="2" t="s">
        <v>52</v>
      </c>
    </row>
    <row r="48" spans="1:8" x14ac:dyDescent="0.25">
      <c r="A48" s="13" t="s">
        <v>35</v>
      </c>
    </row>
    <row r="49" spans="1:2" x14ac:dyDescent="0.25">
      <c r="A49" s="2" t="s">
        <v>40</v>
      </c>
      <c r="B49" s="16">
        <v>-12487.52</v>
      </c>
    </row>
    <row r="50" spans="1:2" ht="31.5" x14ac:dyDescent="0.25">
      <c r="A50" s="19" t="s">
        <v>79</v>
      </c>
      <c r="B50" s="17"/>
    </row>
    <row r="51" spans="1:2" x14ac:dyDescent="0.25">
      <c r="A51" s="2" t="s">
        <v>37</v>
      </c>
      <c r="B51" s="17">
        <v>203647.14</v>
      </c>
    </row>
    <row r="52" spans="1:2" ht="30" x14ac:dyDescent="0.25">
      <c r="A52" s="26" t="s">
        <v>44</v>
      </c>
      <c r="B52" s="17">
        <f>3*330</f>
        <v>990</v>
      </c>
    </row>
    <row r="53" spans="1:2" ht="30" x14ac:dyDescent="0.25">
      <c r="A53" s="32" t="s">
        <v>38</v>
      </c>
      <c r="B53" s="17">
        <f>E33</f>
        <v>202839.62699999995</v>
      </c>
    </row>
    <row r="54" spans="1:2" x14ac:dyDescent="0.25">
      <c r="A54" s="15" t="s">
        <v>36</v>
      </c>
      <c r="B54" s="20">
        <f>B49+B51+B52-B53</f>
        <v>-10690.006999999925</v>
      </c>
    </row>
    <row r="56" spans="1:2" x14ac:dyDescent="0.25">
      <c r="B56" s="2">
        <v>-12487.52</v>
      </c>
    </row>
    <row r="61" spans="1:2" x14ac:dyDescent="0.25">
      <c r="B61" s="22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2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2.2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82</v>
      </c>
      <c r="B3" s="94"/>
      <c r="C3" s="94"/>
      <c r="D3" s="94"/>
      <c r="E3" s="94"/>
    </row>
    <row r="4" spans="1:5" s="1" customFormat="1" ht="15.6" customHeight="1" x14ac:dyDescent="0.25">
      <c r="A4" s="24" t="s">
        <v>13</v>
      </c>
      <c r="B4" s="4"/>
      <c r="C4" s="4"/>
      <c r="D4" s="53"/>
      <c r="E4" s="35" t="s">
        <v>83</v>
      </c>
    </row>
    <row r="5" spans="1:5" x14ac:dyDescent="0.25">
      <c r="A5" s="64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5" t="s">
        <v>24</v>
      </c>
      <c r="B7" s="95"/>
      <c r="C7" s="95"/>
      <c r="D7" s="95"/>
      <c r="E7" s="95"/>
    </row>
    <row r="8" spans="1:5" x14ac:dyDescent="0.25">
      <c r="A8" s="87" t="s">
        <v>1</v>
      </c>
      <c r="B8" s="87"/>
      <c r="C8" s="87"/>
      <c r="D8" s="87"/>
      <c r="E8" s="87"/>
    </row>
    <row r="9" spans="1:5" x14ac:dyDescent="0.25">
      <c r="A9" s="82" t="s">
        <v>25</v>
      </c>
      <c r="B9" s="82"/>
      <c r="C9" s="82"/>
      <c r="D9" s="82"/>
      <c r="E9" s="82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" customHeight="1" x14ac:dyDescent="0.25">
      <c r="A11" s="82" t="s">
        <v>26</v>
      </c>
      <c r="B11" s="82"/>
      <c r="C11" s="82"/>
      <c r="D11" s="82"/>
      <c r="E11" s="82"/>
    </row>
    <row r="12" spans="1:5" ht="18.75" customHeight="1" x14ac:dyDescent="0.25">
      <c r="A12" s="87" t="s">
        <v>15</v>
      </c>
      <c r="B12" s="90"/>
      <c r="C12" s="90"/>
      <c r="D12" s="90"/>
      <c r="E12" s="90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7" t="s">
        <v>2</v>
      </c>
      <c r="B14" s="90"/>
      <c r="C14" s="90"/>
      <c r="D14" s="90"/>
      <c r="E14" s="90"/>
    </row>
    <row r="15" spans="1:5" ht="18.75" customHeight="1" x14ac:dyDescent="0.25">
      <c r="A15" s="82" t="s">
        <v>50</v>
      </c>
      <c r="B15" s="82"/>
      <c r="C15" s="82"/>
      <c r="D15" s="82"/>
      <c r="E15" s="82"/>
    </row>
    <row r="16" spans="1:5" ht="15.75" customHeight="1" x14ac:dyDescent="0.25">
      <c r="A16" s="87" t="s">
        <v>16</v>
      </c>
      <c r="B16" s="90"/>
      <c r="C16" s="90"/>
      <c r="D16" s="90"/>
      <c r="E16" s="90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66.75" customHeight="1" x14ac:dyDescent="0.25">
      <c r="A18" s="82" t="s">
        <v>27</v>
      </c>
      <c r="B18" s="82"/>
      <c r="C18" s="82"/>
      <c r="D18" s="82"/>
      <c r="E18" s="82"/>
    </row>
    <row r="19" spans="1:10" ht="36" customHeight="1" x14ac:dyDescent="0.25">
      <c r="A19" s="80" t="s">
        <v>28</v>
      </c>
      <c r="B19" s="80"/>
      <c r="C19" s="80"/>
      <c r="D19" s="80"/>
      <c r="E19" s="80"/>
    </row>
    <row r="20" spans="1:10" x14ac:dyDescent="0.25">
      <c r="A20" s="80"/>
      <c r="B20" s="80"/>
      <c r="C20" s="80"/>
      <c r="D20" s="80"/>
      <c r="E20" s="80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16.489999999999998</v>
      </c>
      <c r="E22" s="8">
        <f>D22*F20*G20</f>
        <v>131021.295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6.06</v>
      </c>
      <c r="E23" s="8">
        <f>D23*F20*G20</f>
        <v>48149.729999999996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84</v>
      </c>
      <c r="C25" s="3" t="s">
        <v>31</v>
      </c>
      <c r="D25" s="3"/>
      <c r="E25" s="25">
        <v>6670.41</v>
      </c>
      <c r="G25" s="18"/>
      <c r="H25" s="18"/>
      <c r="J25" s="18"/>
    </row>
    <row r="26" spans="1:10" x14ac:dyDescent="0.25">
      <c r="A26" s="7" t="s">
        <v>48</v>
      </c>
      <c r="B26" s="9" t="s">
        <v>84</v>
      </c>
      <c r="C26" s="3" t="s">
        <v>31</v>
      </c>
      <c r="D26" s="3"/>
      <c r="E26" s="25">
        <v>3783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84</v>
      </c>
      <c r="C27" s="3" t="s">
        <v>31</v>
      </c>
      <c r="D27" s="3"/>
      <c r="E27" s="29">
        <v>10442.89</v>
      </c>
      <c r="G27" s="18"/>
      <c r="H27" s="18"/>
      <c r="J27" s="18"/>
    </row>
    <row r="28" spans="1:10" x14ac:dyDescent="0.25">
      <c r="A28" s="7" t="s">
        <v>34</v>
      </c>
      <c r="B28" s="9" t="s">
        <v>84</v>
      </c>
      <c r="C28" s="3" t="s">
        <v>31</v>
      </c>
      <c r="D28" s="3"/>
      <c r="E28" s="8">
        <f>450+7364.26</f>
        <v>7814.26</v>
      </c>
      <c r="G28" s="18"/>
      <c r="H28" s="18"/>
      <c r="J28" s="18"/>
    </row>
    <row r="29" spans="1:10" x14ac:dyDescent="0.25">
      <c r="A29" s="55" t="s">
        <v>72</v>
      </c>
      <c r="B29" s="65" t="s">
        <v>84</v>
      </c>
      <c r="C29" s="66" t="s">
        <v>31</v>
      </c>
      <c r="D29" s="66"/>
      <c r="E29" s="67">
        <v>106.81</v>
      </c>
      <c r="G29" s="18"/>
      <c r="H29" s="18"/>
      <c r="J29" s="18"/>
    </row>
    <row r="30" spans="1:10" ht="30.75" customHeight="1" x14ac:dyDescent="0.25">
      <c r="A30" s="47" t="s">
        <v>85</v>
      </c>
      <c r="B30" s="9" t="s">
        <v>86</v>
      </c>
      <c r="C30" s="3" t="s">
        <v>42</v>
      </c>
      <c r="D30" s="3">
        <v>4.5</v>
      </c>
      <c r="E30" s="68">
        <f t="shared" ref="E30" si="0">D30*260.07</f>
        <v>1170.3150000000001</v>
      </c>
      <c r="G30" s="18"/>
      <c r="H30" s="18"/>
      <c r="J30" s="18"/>
    </row>
    <row r="31" spans="1:10" x14ac:dyDescent="0.25">
      <c r="A31" s="69"/>
      <c r="B31" s="9"/>
      <c r="C31" s="3"/>
      <c r="D31" s="31"/>
      <c r="E31" s="8"/>
      <c r="G31" s="18"/>
      <c r="H31" s="18"/>
      <c r="J31" s="18"/>
    </row>
    <row r="32" spans="1:10" s="13" customFormat="1" ht="14.25" x14ac:dyDescent="0.2">
      <c r="A32" s="30" t="s">
        <v>29</v>
      </c>
      <c r="B32" s="10"/>
      <c r="C32" s="11"/>
      <c r="D32" s="27"/>
      <c r="E32" s="12">
        <f>SUM(E22:E31)</f>
        <v>209158.71000000002</v>
      </c>
    </row>
    <row r="34" spans="1:8" ht="33" customHeight="1" x14ac:dyDescent="0.25">
      <c r="A34" s="81" t="s">
        <v>88</v>
      </c>
      <c r="B34" s="81"/>
      <c r="C34" s="81"/>
      <c r="D34" s="81"/>
      <c r="E34" s="81"/>
    </row>
    <row r="35" spans="1:8" ht="30.6" customHeight="1" x14ac:dyDescent="0.25">
      <c r="A35" s="82" t="s">
        <v>21</v>
      </c>
      <c r="B35" s="82"/>
      <c r="C35" s="82"/>
      <c r="D35" s="82"/>
      <c r="E35" s="82"/>
    </row>
    <row r="36" spans="1:8" x14ac:dyDescent="0.25">
      <c r="A36" s="82" t="s">
        <v>20</v>
      </c>
      <c r="B36" s="82"/>
      <c r="C36" s="82"/>
      <c r="D36" s="82"/>
      <c r="E36" s="82"/>
      <c r="F36" s="13"/>
      <c r="G36" s="13"/>
      <c r="H36" s="14"/>
    </row>
    <row r="37" spans="1:8" x14ac:dyDescent="0.25">
      <c r="A37" s="82" t="s">
        <v>33</v>
      </c>
      <c r="B37" s="82"/>
      <c r="C37" s="82"/>
      <c r="D37" s="82"/>
      <c r="E37" s="82"/>
    </row>
    <row r="38" spans="1:8" x14ac:dyDescent="0.25">
      <c r="A38" s="82" t="s">
        <v>18</v>
      </c>
      <c r="B38" s="82"/>
      <c r="C38" s="82"/>
      <c r="D38" s="82"/>
      <c r="E38" s="82"/>
    </row>
    <row r="39" spans="1:8" x14ac:dyDescent="0.25">
      <c r="A39" s="83" t="s">
        <v>5</v>
      </c>
      <c r="B39" s="83"/>
      <c r="C39" s="83"/>
      <c r="D39" s="83"/>
      <c r="E39" s="83"/>
    </row>
    <row r="40" spans="1:8" x14ac:dyDescent="0.25">
      <c r="A40" s="82" t="s">
        <v>18</v>
      </c>
      <c r="B40" s="82"/>
      <c r="C40" s="82"/>
      <c r="D40" s="82"/>
      <c r="E40" s="82"/>
    </row>
    <row r="41" spans="1:8" x14ac:dyDescent="0.25">
      <c r="A41" s="84" t="s">
        <v>51</v>
      </c>
      <c r="B41" s="84"/>
      <c r="C41" s="84"/>
      <c r="D41" s="84"/>
      <c r="E41" s="5"/>
    </row>
    <row r="42" spans="1:8" x14ac:dyDescent="0.25">
      <c r="B42" s="85" t="s">
        <v>19</v>
      </c>
      <c r="C42" s="85"/>
      <c r="D42" s="85"/>
      <c r="E42" s="6" t="s">
        <v>6</v>
      </c>
    </row>
    <row r="43" spans="1:8" x14ac:dyDescent="0.25">
      <c r="A43" s="63"/>
      <c r="B43" s="63"/>
      <c r="C43" s="63"/>
      <c r="D43" s="63"/>
      <c r="E43" s="63"/>
    </row>
    <row r="44" spans="1:8" x14ac:dyDescent="0.25">
      <c r="A44" s="86" t="s">
        <v>32</v>
      </c>
      <c r="B44" s="86"/>
      <c r="C44" s="86"/>
      <c r="D44" s="86"/>
      <c r="E44" s="5"/>
    </row>
    <row r="45" spans="1:8" x14ac:dyDescent="0.25">
      <c r="B45" s="79" t="s">
        <v>19</v>
      </c>
      <c r="C45" s="79"/>
      <c r="D45" s="79"/>
      <c r="E45" s="6" t="s">
        <v>6</v>
      </c>
    </row>
    <row r="46" spans="1:8" x14ac:dyDescent="0.25">
      <c r="A46" s="2" t="s">
        <v>52</v>
      </c>
    </row>
    <row r="47" spans="1:8" x14ac:dyDescent="0.25">
      <c r="A47" s="13" t="s">
        <v>35</v>
      </c>
    </row>
    <row r="48" spans="1:8" x14ac:dyDescent="0.25">
      <c r="A48" s="2" t="s">
        <v>40</v>
      </c>
      <c r="B48" s="16">
        <f>'1кв'!B54</f>
        <v>-10690.006999999925</v>
      </c>
    </row>
    <row r="49" spans="1:2" ht="31.5" x14ac:dyDescent="0.25">
      <c r="A49" s="19" t="s">
        <v>87</v>
      </c>
      <c r="B49" s="17"/>
    </row>
    <row r="50" spans="1:2" x14ac:dyDescent="0.25">
      <c r="A50" s="2" t="s">
        <v>37</v>
      </c>
      <c r="B50" s="17">
        <v>209745.52</v>
      </c>
    </row>
    <row r="51" spans="1:2" ht="30" x14ac:dyDescent="0.25">
      <c r="A51" s="26" t="s">
        <v>44</v>
      </c>
      <c r="B51" s="17">
        <f>3*330</f>
        <v>990</v>
      </c>
    </row>
    <row r="52" spans="1:2" ht="30" x14ac:dyDescent="0.25">
      <c r="A52" s="62" t="s">
        <v>38</v>
      </c>
      <c r="B52" s="17">
        <f>E32</f>
        <v>209158.71000000002</v>
      </c>
    </row>
    <row r="53" spans="1:2" x14ac:dyDescent="0.25">
      <c r="A53" s="15" t="s">
        <v>36</v>
      </c>
      <c r="B53" s="20">
        <f>B48+B50+B51-B52</f>
        <v>-9113.1969999999565</v>
      </c>
    </row>
    <row r="60" spans="1:2" x14ac:dyDescent="0.25">
      <c r="B60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2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2.2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89</v>
      </c>
      <c r="B3" s="94"/>
      <c r="C3" s="94"/>
      <c r="D3" s="94"/>
      <c r="E3" s="94"/>
    </row>
    <row r="4" spans="1:5" s="1" customFormat="1" ht="15.6" customHeight="1" x14ac:dyDescent="0.25">
      <c r="A4" s="24" t="s">
        <v>13</v>
      </c>
      <c r="B4" s="4"/>
      <c r="C4" s="4"/>
      <c r="D4" s="53"/>
      <c r="E4" s="35" t="s">
        <v>90</v>
      </c>
    </row>
    <row r="5" spans="1:5" x14ac:dyDescent="0.25">
      <c r="A5" s="72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5" t="s">
        <v>24</v>
      </c>
      <c r="B7" s="95"/>
      <c r="C7" s="95"/>
      <c r="D7" s="95"/>
      <c r="E7" s="95"/>
    </row>
    <row r="8" spans="1:5" x14ac:dyDescent="0.25">
      <c r="A8" s="87" t="s">
        <v>1</v>
      </c>
      <c r="B8" s="87"/>
      <c r="C8" s="87"/>
      <c r="D8" s="87"/>
      <c r="E8" s="87"/>
    </row>
    <row r="9" spans="1:5" x14ac:dyDescent="0.25">
      <c r="A9" s="82" t="s">
        <v>25</v>
      </c>
      <c r="B9" s="82"/>
      <c r="C9" s="82"/>
      <c r="D9" s="82"/>
      <c r="E9" s="82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" customHeight="1" x14ac:dyDescent="0.25">
      <c r="A11" s="82" t="s">
        <v>26</v>
      </c>
      <c r="B11" s="82"/>
      <c r="C11" s="82"/>
      <c r="D11" s="82"/>
      <c r="E11" s="82"/>
    </row>
    <row r="12" spans="1:5" ht="18.75" customHeight="1" x14ac:dyDescent="0.25">
      <c r="A12" s="87" t="s">
        <v>15</v>
      </c>
      <c r="B12" s="90"/>
      <c r="C12" s="90"/>
      <c r="D12" s="90"/>
      <c r="E12" s="90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7" t="s">
        <v>2</v>
      </c>
      <c r="B14" s="90"/>
      <c r="C14" s="90"/>
      <c r="D14" s="90"/>
      <c r="E14" s="90"/>
    </row>
    <row r="15" spans="1:5" ht="18.75" customHeight="1" x14ac:dyDescent="0.25">
      <c r="A15" s="82" t="s">
        <v>50</v>
      </c>
      <c r="B15" s="82"/>
      <c r="C15" s="82"/>
      <c r="D15" s="82"/>
      <c r="E15" s="82"/>
    </row>
    <row r="16" spans="1:5" ht="15.75" customHeight="1" x14ac:dyDescent="0.25">
      <c r="A16" s="87" t="s">
        <v>16</v>
      </c>
      <c r="B16" s="90"/>
      <c r="C16" s="90"/>
      <c r="D16" s="90"/>
      <c r="E16" s="90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66.75" customHeight="1" x14ac:dyDescent="0.25">
      <c r="A18" s="82" t="s">
        <v>27</v>
      </c>
      <c r="B18" s="82"/>
      <c r="C18" s="82"/>
      <c r="D18" s="82"/>
      <c r="E18" s="82"/>
    </row>
    <row r="19" spans="1:10" ht="36" customHeight="1" x14ac:dyDescent="0.25">
      <c r="A19" s="80" t="s">
        <v>28</v>
      </c>
      <c r="B19" s="80"/>
      <c r="C19" s="80"/>
      <c r="D19" s="80"/>
      <c r="E19" s="80"/>
    </row>
    <row r="20" spans="1:10" x14ac:dyDescent="0.25">
      <c r="A20" s="80"/>
      <c r="B20" s="80"/>
      <c r="C20" s="80"/>
      <c r="D20" s="80"/>
      <c r="E20" s="80"/>
      <c r="F20" s="2">
        <f>215.2+2432.9</f>
        <v>2648.1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18.09</v>
      </c>
      <c r="E22" s="8">
        <f>D22*F20*G20</f>
        <v>143712.38699999999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6.51</v>
      </c>
      <c r="E23" s="8">
        <f>D23*F20*G20</f>
        <v>51717.392999999996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91</v>
      </c>
      <c r="C25" s="3" t="s">
        <v>31</v>
      </c>
      <c r="D25" s="3"/>
      <c r="E25" s="25">
        <v>11425.81</v>
      </c>
      <c r="G25" s="18"/>
      <c r="H25" s="18"/>
      <c r="J25" s="18"/>
    </row>
    <row r="26" spans="1:10" x14ac:dyDescent="0.25">
      <c r="A26" s="7" t="s">
        <v>48</v>
      </c>
      <c r="B26" s="9" t="s">
        <v>91</v>
      </c>
      <c r="C26" s="3" t="s">
        <v>31</v>
      </c>
      <c r="D26" s="3"/>
      <c r="E26" s="25">
        <v>3546.71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91</v>
      </c>
      <c r="C27" s="3" t="s">
        <v>31</v>
      </c>
      <c r="D27" s="3"/>
      <c r="E27" s="29">
        <v>17314.060000000001</v>
      </c>
      <c r="G27" s="18"/>
      <c r="H27" s="18"/>
      <c r="J27" s="18"/>
    </row>
    <row r="28" spans="1:10" x14ac:dyDescent="0.25">
      <c r="A28" s="7" t="s">
        <v>34</v>
      </c>
      <c r="B28" s="9" t="s">
        <v>91</v>
      </c>
      <c r="C28" s="3" t="s">
        <v>31</v>
      </c>
      <c r="D28" s="3"/>
      <c r="E28" s="8">
        <v>5014.8599999999997</v>
      </c>
      <c r="G28" s="18"/>
      <c r="H28" s="18"/>
      <c r="J28" s="18"/>
    </row>
    <row r="29" spans="1:10" x14ac:dyDescent="0.25">
      <c r="A29" s="55" t="s">
        <v>72</v>
      </c>
      <c r="B29" s="9" t="s">
        <v>91</v>
      </c>
      <c r="C29" s="66" t="s">
        <v>31</v>
      </c>
      <c r="D29" s="66"/>
      <c r="E29" s="67">
        <v>273.68</v>
      </c>
      <c r="G29" s="18"/>
      <c r="H29" s="18"/>
      <c r="J29" s="18"/>
    </row>
    <row r="30" spans="1:10" x14ac:dyDescent="0.25">
      <c r="A30" s="78" t="s">
        <v>93</v>
      </c>
      <c r="B30" s="9" t="s">
        <v>94</v>
      </c>
      <c r="C30" s="3" t="s">
        <v>31</v>
      </c>
      <c r="D30" s="3"/>
      <c r="E30" s="68">
        <v>6227.5</v>
      </c>
      <c r="G30" s="18"/>
      <c r="H30" s="18"/>
      <c r="J30" s="18"/>
    </row>
    <row r="31" spans="1:10" x14ac:dyDescent="0.25">
      <c r="A31" s="69"/>
      <c r="B31" s="9"/>
      <c r="C31" s="3"/>
      <c r="D31" s="31"/>
      <c r="E31" s="8"/>
      <c r="G31" s="18"/>
      <c r="H31" s="18"/>
      <c r="J31" s="18"/>
    </row>
    <row r="32" spans="1:10" s="13" customFormat="1" ht="14.25" x14ac:dyDescent="0.2">
      <c r="A32" s="30" t="s">
        <v>29</v>
      </c>
      <c r="B32" s="10"/>
      <c r="C32" s="11"/>
      <c r="D32" s="27"/>
      <c r="E32" s="12">
        <f>SUM(E22:E31)</f>
        <v>239232.39999999994</v>
      </c>
    </row>
    <row r="34" spans="1:8" ht="33" customHeight="1" x14ac:dyDescent="0.25">
      <c r="A34" s="81" t="s">
        <v>95</v>
      </c>
      <c r="B34" s="81"/>
      <c r="C34" s="81"/>
      <c r="D34" s="81"/>
      <c r="E34" s="81"/>
    </row>
    <row r="35" spans="1:8" ht="30.6" customHeight="1" x14ac:dyDescent="0.25">
      <c r="A35" s="82" t="s">
        <v>21</v>
      </c>
      <c r="B35" s="82"/>
      <c r="C35" s="82"/>
      <c r="D35" s="82"/>
      <c r="E35" s="82"/>
    </row>
    <row r="36" spans="1:8" x14ac:dyDescent="0.25">
      <c r="A36" s="82" t="s">
        <v>20</v>
      </c>
      <c r="B36" s="82"/>
      <c r="C36" s="82"/>
      <c r="D36" s="82"/>
      <c r="E36" s="82"/>
      <c r="F36" s="13"/>
      <c r="G36" s="13"/>
      <c r="H36" s="14"/>
    </row>
    <row r="37" spans="1:8" x14ac:dyDescent="0.25">
      <c r="A37" s="82" t="s">
        <v>33</v>
      </c>
      <c r="B37" s="82"/>
      <c r="C37" s="82"/>
      <c r="D37" s="82"/>
      <c r="E37" s="82"/>
    </row>
    <row r="38" spans="1:8" x14ac:dyDescent="0.25">
      <c r="A38" s="82" t="s">
        <v>18</v>
      </c>
      <c r="B38" s="82"/>
      <c r="C38" s="82"/>
      <c r="D38" s="82"/>
      <c r="E38" s="82"/>
    </row>
    <row r="39" spans="1:8" x14ac:dyDescent="0.25">
      <c r="A39" s="83" t="s">
        <v>5</v>
      </c>
      <c r="B39" s="83"/>
      <c r="C39" s="83"/>
      <c r="D39" s="83"/>
      <c r="E39" s="83"/>
    </row>
    <row r="40" spans="1:8" x14ac:dyDescent="0.25">
      <c r="A40" s="82" t="s">
        <v>18</v>
      </c>
      <c r="B40" s="82"/>
      <c r="C40" s="82"/>
      <c r="D40" s="82"/>
      <c r="E40" s="82"/>
    </row>
    <row r="41" spans="1:8" x14ac:dyDescent="0.25">
      <c r="A41" s="84" t="s">
        <v>51</v>
      </c>
      <c r="B41" s="84"/>
      <c r="C41" s="84"/>
      <c r="D41" s="84"/>
      <c r="E41" s="5"/>
    </row>
    <row r="42" spans="1:8" x14ac:dyDescent="0.25">
      <c r="B42" s="85" t="s">
        <v>19</v>
      </c>
      <c r="C42" s="85"/>
      <c r="D42" s="85"/>
      <c r="E42" s="6" t="s">
        <v>6</v>
      </c>
    </row>
    <row r="43" spans="1:8" x14ac:dyDescent="0.25">
      <c r="A43" s="71"/>
      <c r="B43" s="71"/>
      <c r="C43" s="71"/>
      <c r="D43" s="71"/>
      <c r="E43" s="71"/>
    </row>
    <row r="44" spans="1:8" x14ac:dyDescent="0.25">
      <c r="A44" s="86" t="s">
        <v>32</v>
      </c>
      <c r="B44" s="86"/>
      <c r="C44" s="86"/>
      <c r="D44" s="86"/>
      <c r="E44" s="5"/>
    </row>
    <row r="45" spans="1:8" x14ac:dyDescent="0.25">
      <c r="B45" s="79" t="s">
        <v>19</v>
      </c>
      <c r="C45" s="79"/>
      <c r="D45" s="79"/>
      <c r="E45" s="6" t="s">
        <v>6</v>
      </c>
    </row>
    <row r="46" spans="1:8" x14ac:dyDescent="0.25">
      <c r="A46" s="73" t="s">
        <v>92</v>
      </c>
    </row>
    <row r="47" spans="1:8" x14ac:dyDescent="0.25">
      <c r="A47" s="13" t="s">
        <v>35</v>
      </c>
    </row>
    <row r="48" spans="1:8" x14ac:dyDescent="0.25">
      <c r="A48" s="2" t="s">
        <v>40</v>
      </c>
      <c r="B48" s="16">
        <f>'2кв'!B53</f>
        <v>-9113.1969999999565</v>
      </c>
    </row>
    <row r="49" spans="1:2" ht="31.5" x14ac:dyDescent="0.25">
      <c r="A49" s="19" t="s">
        <v>96</v>
      </c>
      <c r="B49" s="17"/>
    </row>
    <row r="50" spans="1:2" x14ac:dyDescent="0.25">
      <c r="A50" s="2" t="s">
        <v>37</v>
      </c>
      <c r="B50" s="17">
        <v>239049.9</v>
      </c>
    </row>
    <row r="51" spans="1:2" ht="30" x14ac:dyDescent="0.25">
      <c r="A51" s="26" t="s">
        <v>44</v>
      </c>
      <c r="B51" s="17">
        <f>3*330</f>
        <v>990</v>
      </c>
    </row>
    <row r="52" spans="1:2" ht="30" x14ac:dyDescent="0.25">
      <c r="A52" s="70" t="s">
        <v>38</v>
      </c>
      <c r="B52" s="17">
        <f>E32</f>
        <v>239232.39999999994</v>
      </c>
    </row>
    <row r="53" spans="1:2" x14ac:dyDescent="0.25">
      <c r="A53" s="15" t="s">
        <v>36</v>
      </c>
      <c r="B53" s="20">
        <f>B48+B50+B51-B52</f>
        <v>-8305.6969999998983</v>
      </c>
    </row>
    <row r="60" spans="1:2" x14ac:dyDescent="0.25">
      <c r="B60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40" zoomScaleNormal="100" zoomScaleSheetLayoutView="100" workbookViewId="0">
      <selection activeCell="C58" sqref="C58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2.2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97</v>
      </c>
      <c r="B3" s="94"/>
      <c r="C3" s="94"/>
      <c r="D3" s="94"/>
      <c r="E3" s="94"/>
    </row>
    <row r="4" spans="1:5" s="1" customFormat="1" ht="15.6" customHeight="1" x14ac:dyDescent="0.25">
      <c r="A4" s="24" t="s">
        <v>13</v>
      </c>
      <c r="B4" s="4"/>
      <c r="C4" s="4"/>
      <c r="D4" s="53"/>
      <c r="E4" s="100">
        <v>45657</v>
      </c>
    </row>
    <row r="5" spans="1:5" x14ac:dyDescent="0.25">
      <c r="A5" s="75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5" t="s">
        <v>24</v>
      </c>
      <c r="B7" s="95"/>
      <c r="C7" s="95"/>
      <c r="D7" s="95"/>
      <c r="E7" s="95"/>
    </row>
    <row r="8" spans="1:5" x14ac:dyDescent="0.25">
      <c r="A8" s="87" t="s">
        <v>1</v>
      </c>
      <c r="B8" s="87"/>
      <c r="C8" s="87"/>
      <c r="D8" s="87"/>
      <c r="E8" s="87"/>
    </row>
    <row r="9" spans="1:5" x14ac:dyDescent="0.25">
      <c r="A9" s="82" t="s">
        <v>25</v>
      </c>
      <c r="B9" s="82"/>
      <c r="C9" s="82"/>
      <c r="D9" s="82"/>
      <c r="E9" s="82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" customHeight="1" x14ac:dyDescent="0.25">
      <c r="A11" s="82" t="s">
        <v>26</v>
      </c>
      <c r="B11" s="82"/>
      <c r="C11" s="82"/>
      <c r="D11" s="82"/>
      <c r="E11" s="82"/>
    </row>
    <row r="12" spans="1:5" ht="18.75" customHeight="1" x14ac:dyDescent="0.25">
      <c r="A12" s="87" t="s">
        <v>15</v>
      </c>
      <c r="B12" s="90"/>
      <c r="C12" s="90"/>
      <c r="D12" s="90"/>
      <c r="E12" s="90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7" t="s">
        <v>2</v>
      </c>
      <c r="B14" s="90"/>
      <c r="C14" s="90"/>
      <c r="D14" s="90"/>
      <c r="E14" s="90"/>
    </row>
    <row r="15" spans="1:5" ht="18.75" customHeight="1" x14ac:dyDescent="0.25">
      <c r="A15" s="82" t="s">
        <v>50</v>
      </c>
      <c r="B15" s="82"/>
      <c r="C15" s="82"/>
      <c r="D15" s="82"/>
      <c r="E15" s="82"/>
    </row>
    <row r="16" spans="1:5" ht="15.75" customHeight="1" x14ac:dyDescent="0.25">
      <c r="A16" s="87" t="s">
        <v>16</v>
      </c>
      <c r="B16" s="90"/>
      <c r="C16" s="90"/>
      <c r="D16" s="90"/>
      <c r="E16" s="90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66.75" customHeight="1" x14ac:dyDescent="0.25">
      <c r="A18" s="82" t="s">
        <v>27</v>
      </c>
      <c r="B18" s="82"/>
      <c r="C18" s="82"/>
      <c r="D18" s="82"/>
      <c r="E18" s="82"/>
    </row>
    <row r="19" spans="1:10" ht="36" customHeight="1" x14ac:dyDescent="0.25">
      <c r="A19" s="80" t="s">
        <v>28</v>
      </c>
      <c r="B19" s="80"/>
      <c r="C19" s="80"/>
      <c r="D19" s="80"/>
      <c r="E19" s="80"/>
    </row>
    <row r="20" spans="1:10" x14ac:dyDescent="0.25">
      <c r="A20" s="80"/>
      <c r="B20" s="80"/>
      <c r="C20" s="80"/>
      <c r="D20" s="80"/>
      <c r="E20" s="80"/>
      <c r="F20" s="2">
        <f>215.2+2432.9</f>
        <v>2648.1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0" x14ac:dyDescent="0.25">
      <c r="A22" s="42" t="s">
        <v>43</v>
      </c>
      <c r="B22" s="101" t="s">
        <v>41</v>
      </c>
      <c r="C22" s="3" t="s">
        <v>4</v>
      </c>
      <c r="D22" s="3">
        <v>18.09</v>
      </c>
      <c r="E22" s="8">
        <f>D22*F20*G20</f>
        <v>143712.38699999999</v>
      </c>
      <c r="G22" s="18"/>
      <c r="H22" s="18"/>
      <c r="J22" s="18"/>
    </row>
    <row r="23" spans="1:10" x14ac:dyDescent="0.25">
      <c r="A23" s="7" t="s">
        <v>39</v>
      </c>
      <c r="B23" s="101" t="s">
        <v>23</v>
      </c>
      <c r="C23" s="3" t="s">
        <v>4</v>
      </c>
      <c r="D23" s="3">
        <v>6.51</v>
      </c>
      <c r="E23" s="8">
        <f>D23*F20*G20</f>
        <v>51717.392999999996</v>
      </c>
      <c r="G23" s="18"/>
      <c r="H23" s="18"/>
      <c r="J23" s="18"/>
    </row>
    <row r="24" spans="1:10" x14ac:dyDescent="0.25">
      <c r="A24" s="7" t="s">
        <v>45</v>
      </c>
      <c r="B24" s="101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101" t="s">
        <v>98</v>
      </c>
      <c r="C25" s="3" t="s">
        <v>31</v>
      </c>
      <c r="D25" s="3"/>
      <c r="E25" s="25">
        <v>5256.85</v>
      </c>
      <c r="G25" s="18"/>
      <c r="H25" s="18"/>
      <c r="J25" s="18"/>
    </row>
    <row r="26" spans="1:10" x14ac:dyDescent="0.25">
      <c r="A26" s="7" t="s">
        <v>48</v>
      </c>
      <c r="B26" s="101" t="s">
        <v>98</v>
      </c>
      <c r="C26" s="3" t="s">
        <v>31</v>
      </c>
      <c r="D26" s="3"/>
      <c r="E26" s="25">
        <v>5570.39</v>
      </c>
      <c r="F26" s="28"/>
      <c r="G26" s="18"/>
      <c r="H26" s="18"/>
      <c r="J26" s="18"/>
    </row>
    <row r="27" spans="1:10" x14ac:dyDescent="0.25">
      <c r="A27" s="7" t="s">
        <v>49</v>
      </c>
      <c r="B27" s="101" t="s">
        <v>98</v>
      </c>
      <c r="C27" s="3" t="s">
        <v>31</v>
      </c>
      <c r="D27" s="3"/>
      <c r="E27" s="29">
        <v>7965.95</v>
      </c>
      <c r="G27" s="18"/>
      <c r="H27" s="18"/>
      <c r="J27" s="18"/>
    </row>
    <row r="28" spans="1:10" x14ac:dyDescent="0.25">
      <c r="A28" s="7" t="s">
        <v>34</v>
      </c>
      <c r="B28" s="101" t="s">
        <v>98</v>
      </c>
      <c r="C28" s="3" t="s">
        <v>31</v>
      </c>
      <c r="D28" s="3"/>
      <c r="E28" s="8">
        <v>3538.75</v>
      </c>
      <c r="G28" s="18"/>
      <c r="H28" s="18"/>
      <c r="J28" s="18"/>
    </row>
    <row r="29" spans="1:10" x14ac:dyDescent="0.25">
      <c r="A29" s="55" t="s">
        <v>72</v>
      </c>
      <c r="B29" s="101" t="s">
        <v>98</v>
      </c>
      <c r="C29" s="66" t="s">
        <v>31</v>
      </c>
      <c r="D29" s="66"/>
      <c r="E29" s="67">
        <v>0</v>
      </c>
      <c r="G29" s="18"/>
      <c r="H29" s="18"/>
      <c r="J29" s="18"/>
    </row>
    <row r="30" spans="1:10" ht="30" x14ac:dyDescent="0.25">
      <c r="A30" s="42" t="s">
        <v>99</v>
      </c>
      <c r="B30" s="101" t="s">
        <v>101</v>
      </c>
      <c r="C30" s="3" t="s">
        <v>42</v>
      </c>
      <c r="D30" s="3">
        <v>4</v>
      </c>
      <c r="E30" s="68">
        <f>D30*286.24</f>
        <v>1144.96</v>
      </c>
      <c r="G30" s="18"/>
      <c r="H30" s="18"/>
      <c r="J30" s="18"/>
    </row>
    <row r="31" spans="1:10" ht="30" x14ac:dyDescent="0.25">
      <c r="A31" s="42" t="s">
        <v>100</v>
      </c>
      <c r="B31" s="101" t="s">
        <v>102</v>
      </c>
      <c r="C31" s="3" t="s">
        <v>42</v>
      </c>
      <c r="D31" s="3">
        <v>3</v>
      </c>
      <c r="E31" s="68">
        <f>D31*286.24</f>
        <v>858.72</v>
      </c>
      <c r="G31" s="18"/>
      <c r="H31" s="18"/>
      <c r="J31" s="18"/>
    </row>
    <row r="32" spans="1:10" x14ac:dyDescent="0.25">
      <c r="A32" s="69"/>
      <c r="B32" s="101"/>
      <c r="C32" s="3"/>
      <c r="D32" s="31"/>
      <c r="E32" s="8"/>
      <c r="G32" s="18"/>
      <c r="H32" s="18"/>
      <c r="J32" s="18"/>
    </row>
    <row r="33" spans="1:8" s="13" customFormat="1" ht="14.25" x14ac:dyDescent="0.2">
      <c r="A33" s="30" t="s">
        <v>29</v>
      </c>
      <c r="B33" s="27"/>
      <c r="C33" s="11"/>
      <c r="D33" s="27"/>
      <c r="E33" s="12">
        <f>SUM(E22:E32)</f>
        <v>219765.4</v>
      </c>
    </row>
    <row r="35" spans="1:8" ht="33" customHeight="1" x14ac:dyDescent="0.25">
      <c r="A35" s="81" t="s">
        <v>103</v>
      </c>
      <c r="B35" s="81"/>
      <c r="C35" s="81"/>
      <c r="D35" s="81"/>
      <c r="E35" s="81"/>
    </row>
    <row r="36" spans="1:8" ht="30.6" customHeight="1" x14ac:dyDescent="0.25">
      <c r="A36" s="82" t="s">
        <v>21</v>
      </c>
      <c r="B36" s="82"/>
      <c r="C36" s="82"/>
      <c r="D36" s="82"/>
      <c r="E36" s="82"/>
    </row>
    <row r="37" spans="1:8" x14ac:dyDescent="0.25">
      <c r="A37" s="82" t="s">
        <v>20</v>
      </c>
      <c r="B37" s="82"/>
      <c r="C37" s="82"/>
      <c r="D37" s="82"/>
      <c r="E37" s="82"/>
      <c r="F37" s="13"/>
      <c r="G37" s="13"/>
      <c r="H37" s="14"/>
    </row>
    <row r="38" spans="1:8" ht="30" customHeight="1" x14ac:dyDescent="0.25">
      <c r="A38" s="82" t="s">
        <v>33</v>
      </c>
      <c r="B38" s="82"/>
      <c r="C38" s="82"/>
      <c r="D38" s="82"/>
      <c r="E38" s="82"/>
    </row>
    <row r="39" spans="1:8" x14ac:dyDescent="0.25">
      <c r="A39" s="82" t="s">
        <v>18</v>
      </c>
      <c r="B39" s="82"/>
      <c r="C39" s="82"/>
      <c r="D39" s="82"/>
      <c r="E39" s="82"/>
    </row>
    <row r="40" spans="1:8" x14ac:dyDescent="0.25">
      <c r="A40" s="83" t="s">
        <v>5</v>
      </c>
      <c r="B40" s="83"/>
      <c r="C40" s="83"/>
      <c r="D40" s="83"/>
      <c r="E40" s="83"/>
    </row>
    <row r="41" spans="1:8" x14ac:dyDescent="0.25">
      <c r="A41" s="82" t="s">
        <v>18</v>
      </c>
      <c r="B41" s="82"/>
      <c r="C41" s="82"/>
      <c r="D41" s="82"/>
      <c r="E41" s="82"/>
    </row>
    <row r="42" spans="1:8" x14ac:dyDescent="0.25">
      <c r="A42" s="84" t="s">
        <v>51</v>
      </c>
      <c r="B42" s="84"/>
      <c r="C42" s="84"/>
      <c r="D42" s="84"/>
      <c r="E42" s="5"/>
    </row>
    <row r="43" spans="1:8" x14ac:dyDescent="0.25">
      <c r="B43" s="85" t="s">
        <v>19</v>
      </c>
      <c r="C43" s="85"/>
      <c r="D43" s="85"/>
      <c r="E43" s="6" t="s">
        <v>6</v>
      </c>
    </row>
    <row r="44" spans="1:8" x14ac:dyDescent="0.25">
      <c r="A44" s="74"/>
      <c r="B44" s="74"/>
      <c r="C44" s="74"/>
      <c r="D44" s="74"/>
      <c r="E44" s="74"/>
    </row>
    <row r="45" spans="1:8" x14ac:dyDescent="0.25">
      <c r="A45" s="86" t="s">
        <v>32</v>
      </c>
      <c r="B45" s="86"/>
      <c r="C45" s="86"/>
      <c r="D45" s="86"/>
      <c r="E45" s="5"/>
    </row>
    <row r="46" spans="1:8" x14ac:dyDescent="0.25">
      <c r="B46" s="79" t="s">
        <v>19</v>
      </c>
      <c r="C46" s="79"/>
      <c r="D46" s="79"/>
      <c r="E46" s="6" t="s">
        <v>6</v>
      </c>
    </row>
    <row r="47" spans="1:8" x14ac:dyDescent="0.25">
      <c r="A47" s="73" t="s">
        <v>92</v>
      </c>
    </row>
    <row r="48" spans="1:8" x14ac:dyDescent="0.25">
      <c r="A48" s="13" t="s">
        <v>35</v>
      </c>
    </row>
    <row r="49" spans="1:2" x14ac:dyDescent="0.25">
      <c r="A49" s="2" t="s">
        <v>40</v>
      </c>
      <c r="B49" s="16">
        <f>'3кв'!B53</f>
        <v>-8305.6969999998983</v>
      </c>
    </row>
    <row r="50" spans="1:2" x14ac:dyDescent="0.25">
      <c r="A50" s="2" t="s">
        <v>104</v>
      </c>
      <c r="B50" s="17"/>
    </row>
    <row r="51" spans="1:2" x14ac:dyDescent="0.25">
      <c r="A51" s="2" t="s">
        <v>37</v>
      </c>
      <c r="B51" s="17">
        <v>235845.51</v>
      </c>
    </row>
    <row r="52" spans="1:2" x14ac:dyDescent="0.25">
      <c r="B52" s="17"/>
    </row>
    <row r="53" spans="1:2" x14ac:dyDescent="0.25">
      <c r="A53" s="2" t="s">
        <v>38</v>
      </c>
      <c r="B53" s="17">
        <f>E33</f>
        <v>219765.4</v>
      </c>
    </row>
    <row r="54" spans="1:2" x14ac:dyDescent="0.25">
      <c r="A54" s="15" t="s">
        <v>36</v>
      </c>
      <c r="B54" s="20">
        <f>B49+B51+B52-B53</f>
        <v>7774.4130000001169</v>
      </c>
    </row>
    <row r="61" spans="1:2" x14ac:dyDescent="0.25">
      <c r="B61" s="22"/>
    </row>
  </sheetData>
  <mergeCells count="29">
    <mergeCell ref="A41:E41"/>
    <mergeCell ref="A42:D42"/>
    <mergeCell ref="B43:D43"/>
    <mergeCell ref="A45:D45"/>
    <mergeCell ref="B46:D46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31" zoomScaleSheetLayoutView="100" workbookViewId="0">
      <selection activeCell="B46" sqref="B46"/>
    </sheetView>
  </sheetViews>
  <sheetFormatPr defaultRowHeight="15.75" x14ac:dyDescent="0.25"/>
  <cols>
    <col min="1" max="1" width="10.5703125" style="102" customWidth="1"/>
    <col min="2" max="2" width="64.140625" style="102" customWidth="1"/>
    <col min="3" max="3" width="16.140625" style="102" customWidth="1"/>
    <col min="4" max="4" width="11.85546875" style="102" customWidth="1"/>
    <col min="5" max="5" width="14.7109375" style="102" customWidth="1"/>
    <col min="6" max="6" width="12.42578125" style="102" customWidth="1"/>
    <col min="7" max="7" width="12" style="102" customWidth="1"/>
    <col min="8" max="8" width="13.5703125" style="102" customWidth="1"/>
    <col min="9" max="16384" width="9.140625" style="102"/>
  </cols>
  <sheetData>
    <row r="1" spans="1:4" x14ac:dyDescent="0.25">
      <c r="A1" s="97" t="s">
        <v>53</v>
      </c>
      <c r="B1" s="97"/>
      <c r="C1" s="97"/>
      <c r="D1" s="36"/>
    </row>
    <row r="2" spans="1:4" x14ac:dyDescent="0.25">
      <c r="A2" s="98" t="s">
        <v>54</v>
      </c>
      <c r="B2" s="98"/>
      <c r="C2" s="98"/>
      <c r="D2" s="37"/>
    </row>
    <row r="3" spans="1:4" x14ac:dyDescent="0.25">
      <c r="A3" s="98" t="s">
        <v>105</v>
      </c>
      <c r="B3" s="98"/>
      <c r="C3" s="98"/>
      <c r="D3" s="37"/>
    </row>
    <row r="4" spans="1:4" x14ac:dyDescent="0.25">
      <c r="A4" s="97" t="s">
        <v>71</v>
      </c>
      <c r="B4" s="97"/>
      <c r="C4" s="97"/>
      <c r="D4" s="36"/>
    </row>
    <row r="5" spans="1:4" x14ac:dyDescent="0.25">
      <c r="A5" s="99"/>
      <c r="B5" s="99"/>
      <c r="C5" s="99"/>
      <c r="D5" s="1"/>
    </row>
    <row r="6" spans="1:4" x14ac:dyDescent="0.25">
      <c r="A6" s="37"/>
      <c r="B6" s="38" t="s">
        <v>55</v>
      </c>
      <c r="C6" s="103">
        <f>'1кв'!B49</f>
        <v>-12487.52</v>
      </c>
      <c r="D6" s="39"/>
    </row>
    <row r="7" spans="1:4" x14ac:dyDescent="0.25">
      <c r="A7" s="40" t="s">
        <v>56</v>
      </c>
      <c r="B7" s="38" t="s">
        <v>106</v>
      </c>
      <c r="C7" s="103"/>
      <c r="D7" s="39"/>
    </row>
    <row r="8" spans="1:4" x14ac:dyDescent="0.25">
      <c r="A8" s="37"/>
      <c r="B8" s="46" t="s">
        <v>57</v>
      </c>
      <c r="C8" s="103"/>
      <c r="D8" s="39"/>
    </row>
    <row r="9" spans="1:4" x14ac:dyDescent="0.25">
      <c r="A9" s="37"/>
      <c r="B9" s="104" t="s">
        <v>108</v>
      </c>
      <c r="C9" s="103"/>
      <c r="D9" s="39"/>
    </row>
    <row r="10" spans="1:4" x14ac:dyDescent="0.25">
      <c r="A10" s="37"/>
      <c r="B10" s="104" t="s">
        <v>107</v>
      </c>
      <c r="C10" s="103"/>
      <c r="D10" s="39"/>
    </row>
    <row r="11" spans="1:4" x14ac:dyDescent="0.25">
      <c r="A11" s="37"/>
      <c r="B11" s="104" t="s">
        <v>109</v>
      </c>
      <c r="C11" s="103"/>
      <c r="D11" s="39"/>
    </row>
    <row r="12" spans="1:4" x14ac:dyDescent="0.25">
      <c r="B12" s="41" t="s">
        <v>58</v>
      </c>
      <c r="C12" s="105">
        <f>'1кв'!B51+'2кв'!B50+'3кв'!B50+'4кв'!B51</f>
        <v>888288.07000000007</v>
      </c>
      <c r="D12" s="106"/>
    </row>
    <row r="13" spans="1:4" x14ac:dyDescent="0.25">
      <c r="A13" s="40"/>
      <c r="B13" s="23" t="s">
        <v>59</v>
      </c>
      <c r="C13" s="105">
        <f>'1кв'!B52+'2кв'!B51+'3кв'!B51+'4кв'!B52</f>
        <v>2970</v>
      </c>
      <c r="D13" s="106"/>
    </row>
    <row r="14" spans="1:4" x14ac:dyDescent="0.25">
      <c r="A14" s="77"/>
      <c r="B14" s="41" t="s">
        <v>60</v>
      </c>
      <c r="C14" s="107">
        <f>SUM(C12:C13)</f>
        <v>891258.07000000007</v>
      </c>
      <c r="D14" s="39"/>
    </row>
    <row r="15" spans="1:4" x14ac:dyDescent="0.25">
      <c r="A15" s="1"/>
      <c r="B15" s="96"/>
      <c r="C15" s="96"/>
      <c r="D15" s="43"/>
    </row>
    <row r="16" spans="1:4" x14ac:dyDescent="0.25">
      <c r="A16" s="44" t="s">
        <v>61</v>
      </c>
      <c r="B16" s="23" t="s">
        <v>62</v>
      </c>
      <c r="C16" s="105">
        <f>'1кв'!E22+'2кв'!E22+'3кв'!E22+'4кв'!E22</f>
        <v>549467.36399999994</v>
      </c>
      <c r="D16" s="43"/>
    </row>
    <row r="17" spans="1:5" x14ac:dyDescent="0.25">
      <c r="A17" s="44"/>
      <c r="B17" s="108" t="s">
        <v>39</v>
      </c>
      <c r="C17" s="105">
        <f>'1кв'!E23+'2кв'!E23+'3кв'!E23+'4кв'!E23</f>
        <v>199734.24599999998</v>
      </c>
      <c r="D17" s="43"/>
    </row>
    <row r="18" spans="1:5" x14ac:dyDescent="0.25">
      <c r="A18" s="44"/>
      <c r="B18" s="108" t="s">
        <v>63</v>
      </c>
      <c r="C18" s="105">
        <f>'1кв'!E24+'2кв'!E24+'3кв'!E24+'4кв'!E24</f>
        <v>0</v>
      </c>
      <c r="D18" s="43"/>
    </row>
    <row r="19" spans="1:5" x14ac:dyDescent="0.25">
      <c r="A19" s="44"/>
      <c r="B19" s="104" t="s">
        <v>47</v>
      </c>
      <c r="C19" s="105">
        <f>'1кв'!E25+'2кв'!E25+'3кв'!E25+'4кв'!E25</f>
        <v>25105.85</v>
      </c>
      <c r="D19" s="43"/>
    </row>
    <row r="20" spans="1:5" x14ac:dyDescent="0.25">
      <c r="A20" s="44"/>
      <c r="B20" s="104" t="s">
        <v>48</v>
      </c>
      <c r="C20" s="105">
        <f>'1кв'!E26+'2кв'!E26+'3кв'!E26+'4кв'!E26</f>
        <v>16125.349999999999</v>
      </c>
      <c r="D20" s="43"/>
    </row>
    <row r="21" spans="1:5" x14ac:dyDescent="0.25">
      <c r="A21" s="44"/>
      <c r="B21" s="104" t="s">
        <v>49</v>
      </c>
      <c r="C21" s="105">
        <f>'1кв'!E27+'2кв'!E27+'3кв'!E27+'4кв'!E27</f>
        <v>38466.979999999996</v>
      </c>
      <c r="D21" s="43"/>
    </row>
    <row r="22" spans="1:5" x14ac:dyDescent="0.25">
      <c r="A22" s="1"/>
      <c r="B22" s="104" t="s">
        <v>34</v>
      </c>
      <c r="C22" s="105">
        <f>'1кв'!E28+'2кв'!E28+'3кв'!E28+'4кв'!E28</f>
        <v>16955.48</v>
      </c>
      <c r="D22" s="43">
        <f>C22-17711.38</f>
        <v>-755.90000000000146</v>
      </c>
      <c r="E22" s="109"/>
    </row>
    <row r="23" spans="1:5" x14ac:dyDescent="0.25">
      <c r="A23" s="1"/>
      <c r="B23" s="110" t="s">
        <v>72</v>
      </c>
      <c r="C23" s="105">
        <f>'2кв'!E29+'3кв'!E29+'4кв'!E29</f>
        <v>380.49</v>
      </c>
      <c r="D23" s="43"/>
      <c r="E23" s="109"/>
    </row>
    <row r="24" spans="1:5" x14ac:dyDescent="0.25">
      <c r="A24" s="44"/>
      <c r="B24" s="45" t="s">
        <v>110</v>
      </c>
      <c r="C24" s="111">
        <f>'1кв'!E30+'2кв'!E30+'4кв'!E30+'4кв'!E31</f>
        <v>4630.3869999999997</v>
      </c>
      <c r="D24" s="43"/>
    </row>
    <row r="25" spans="1:5" x14ac:dyDescent="0.25">
      <c r="A25" s="44"/>
      <c r="B25" s="46" t="s">
        <v>64</v>
      </c>
      <c r="C25" s="111">
        <f>SUM(C27:C30)</f>
        <v>20129.989999999998</v>
      </c>
      <c r="D25" s="43"/>
    </row>
    <row r="26" spans="1:5" x14ac:dyDescent="0.25">
      <c r="A26" s="44"/>
      <c r="B26" s="46" t="s">
        <v>57</v>
      </c>
      <c r="C26" s="111"/>
      <c r="D26" s="43"/>
    </row>
    <row r="27" spans="1:5" ht="31.5" x14ac:dyDescent="0.25">
      <c r="A27" s="44"/>
      <c r="B27" s="116" t="s">
        <v>111</v>
      </c>
      <c r="C27" s="113">
        <f>'1кв'!E29</f>
        <v>1403</v>
      </c>
      <c r="D27" s="43"/>
    </row>
    <row r="28" spans="1:5" ht="31.5" x14ac:dyDescent="0.25">
      <c r="A28" s="44"/>
      <c r="B28" s="112" t="s">
        <v>112</v>
      </c>
      <c r="C28" s="113">
        <f>'1кв'!E31</f>
        <v>12499.49</v>
      </c>
      <c r="D28" s="43"/>
    </row>
    <row r="29" spans="1:5" x14ac:dyDescent="0.25">
      <c r="A29" s="44"/>
      <c r="B29" s="117" t="s">
        <v>113</v>
      </c>
      <c r="C29" s="113">
        <f>'3кв'!E30</f>
        <v>6227.5</v>
      </c>
      <c r="D29" s="43"/>
    </row>
    <row r="30" spans="1:5" x14ac:dyDescent="0.25">
      <c r="A30" s="44"/>
      <c r="B30" s="112"/>
      <c r="C30" s="113"/>
      <c r="D30" s="43"/>
    </row>
    <row r="31" spans="1:5" x14ac:dyDescent="0.25">
      <c r="A31" s="1"/>
      <c r="B31" s="76" t="s">
        <v>65</v>
      </c>
      <c r="C31" s="114">
        <f>SUM(C16:C25)</f>
        <v>870996.13699999976</v>
      </c>
      <c r="D31" s="43"/>
      <c r="E31" s="109"/>
    </row>
    <row r="32" spans="1:5" x14ac:dyDescent="0.25">
      <c r="A32" s="1"/>
      <c r="B32" s="48" t="s">
        <v>114</v>
      </c>
      <c r="C32" s="115">
        <f>C6+C14-C31</f>
        <v>7774.4130000002915</v>
      </c>
      <c r="D32" s="43"/>
    </row>
    <row r="33" spans="1:4" x14ac:dyDescent="0.25">
      <c r="A33" s="1"/>
      <c r="B33" s="40"/>
      <c r="C33" s="40"/>
      <c r="D33" s="43"/>
    </row>
    <row r="34" spans="1:4" x14ac:dyDescent="0.25">
      <c r="A34" s="1"/>
      <c r="B34" s="49" t="s">
        <v>66</v>
      </c>
      <c r="C34" s="49"/>
      <c r="D34" s="43"/>
    </row>
    <row r="35" spans="1:4" x14ac:dyDescent="0.25">
      <c r="A35" s="1"/>
      <c r="B35" s="49" t="s">
        <v>67</v>
      </c>
      <c r="C35" s="50">
        <v>69347.69</v>
      </c>
      <c r="D35" s="43"/>
    </row>
    <row r="36" spans="1:4" x14ac:dyDescent="0.25">
      <c r="A36" s="1"/>
      <c r="B36" s="51" t="s">
        <v>115</v>
      </c>
      <c r="C36" s="52">
        <v>84003.19</v>
      </c>
      <c r="D36" s="43"/>
    </row>
    <row r="37" spans="1:4" x14ac:dyDescent="0.25">
      <c r="A37" s="1"/>
      <c r="B37" s="49" t="s">
        <v>68</v>
      </c>
      <c r="C37" s="54">
        <f>C36-C35</f>
        <v>14655.5</v>
      </c>
      <c r="D37" s="43"/>
    </row>
    <row r="38" spans="1:4" x14ac:dyDescent="0.25">
      <c r="A38" s="1"/>
      <c r="B38" s="40"/>
      <c r="C38" s="40"/>
      <c r="D38" s="43"/>
    </row>
    <row r="39" spans="1:4" x14ac:dyDescent="0.25">
      <c r="A39" s="1"/>
      <c r="B39" s="40"/>
      <c r="C39" s="40"/>
      <c r="D39" s="43"/>
    </row>
    <row r="40" spans="1:4" x14ac:dyDescent="0.25">
      <c r="A40" s="1"/>
      <c r="B40" s="40"/>
      <c r="C40" s="40"/>
      <c r="D40" s="43"/>
    </row>
    <row r="41" spans="1:4" x14ac:dyDescent="0.25">
      <c r="A41" s="1" t="s">
        <v>69</v>
      </c>
      <c r="B41" s="40" t="s">
        <v>116</v>
      </c>
      <c r="C41" s="40"/>
      <c r="D41" s="43"/>
    </row>
    <row r="42" spans="1:4" x14ac:dyDescent="0.25">
      <c r="A42" s="1"/>
      <c r="B42" s="40" t="s">
        <v>117</v>
      </c>
      <c r="C42" s="40"/>
      <c r="D42" s="43"/>
    </row>
    <row r="43" spans="1:4" x14ac:dyDescent="0.25">
      <c r="A43" s="1"/>
      <c r="B43" s="40" t="s">
        <v>118</v>
      </c>
      <c r="C43" s="40"/>
      <c r="D43" s="43"/>
    </row>
    <row r="44" spans="1:4" x14ac:dyDescent="0.25">
      <c r="A44" s="1"/>
      <c r="B44" s="40"/>
      <c r="C44" s="40"/>
      <c r="D44" s="43"/>
    </row>
    <row r="45" spans="1:4" x14ac:dyDescent="0.25">
      <c r="A45" s="1"/>
      <c r="B45" s="40"/>
      <c r="C45" s="40"/>
      <c r="D45" s="43"/>
    </row>
    <row r="46" spans="1:4" x14ac:dyDescent="0.25">
      <c r="A46" s="1"/>
      <c r="B46" s="40" t="s">
        <v>70</v>
      </c>
      <c r="C46" s="40"/>
      <c r="D46" s="43"/>
    </row>
    <row r="47" spans="1:4" x14ac:dyDescent="0.25">
      <c r="A47" s="1"/>
      <c r="B47" s="40"/>
      <c r="C47" s="40"/>
      <c r="D47" s="43"/>
    </row>
    <row r="48" spans="1:4" x14ac:dyDescent="0.25">
      <c r="A48" s="1"/>
      <c r="B48" s="40"/>
      <c r="C48" s="40"/>
      <c r="D48" s="43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2025-02-24T08:14:13Z</dcterms:modified>
</cp:coreProperties>
</file>